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419" firstSheet="1" activeTab="1"/>
  </bookViews>
  <sheets>
    <sheet name="categorie" sheetId="1" r:id="rId1"/>
    <sheet name="criterii de evaluare " sheetId="2" r:id="rId2"/>
  </sheets>
  <definedNames>
    <definedName name="_xlnm.Print_Area" localSheetId="1">'criterii de evaluare '!$A$5:$L$38</definedName>
    <definedName name="_xlnm.Print_Titles" localSheetId="0">'categorie'!$A:$B</definedName>
    <definedName name="_xlnm.Print_Titles" localSheetId="1">'criterii de evaluare '!$9:$11</definedName>
  </definedNames>
  <calcPr fullCalcOnLoad="1"/>
</workbook>
</file>

<file path=xl/sharedStrings.xml><?xml version="1.0" encoding="utf-8"?>
<sst xmlns="http://schemas.openxmlformats.org/spreadsheetml/2006/main" count="92" uniqueCount="90">
  <si>
    <t>Denumire furnizor investigaţii paraclinice</t>
  </si>
  <si>
    <t>puncte</t>
  </si>
  <si>
    <t>Marja</t>
  </si>
  <si>
    <t xml:space="preserve">puncte </t>
  </si>
  <si>
    <t>Valoare punct</t>
  </si>
  <si>
    <t>suma</t>
  </si>
  <si>
    <t>Presedinte Director general</t>
  </si>
  <si>
    <t>procent reducere</t>
  </si>
  <si>
    <t>procent reducere maxim pe categorie</t>
  </si>
  <si>
    <t>procent reducere minim pe categorie</t>
  </si>
  <si>
    <t>Denumire firma</t>
  </si>
  <si>
    <t>Director ex.al Directiei economice</t>
  </si>
  <si>
    <t>tomog.plana</t>
  </si>
  <si>
    <t>TOTAL PUNCTAJ GENERAL</t>
  </si>
  <si>
    <t>PUNCTAJ FINAL</t>
  </si>
  <si>
    <t>Criteriul evaluare resurse</t>
  </si>
  <si>
    <t>Director ex.al Directiei relatii contractuale</t>
  </si>
  <si>
    <t>Intocmit</t>
  </si>
  <si>
    <t>Prolife SRL Targoviste</t>
  </si>
  <si>
    <t>Almina Trading SRL Targoviste</t>
  </si>
  <si>
    <t xml:space="preserve">total puncte si sume furnizori </t>
  </si>
  <si>
    <t>ex.rad.cran.stand.1 incid.</t>
  </si>
  <si>
    <t>ex.rad.cran.in proiec.spec.</t>
  </si>
  <si>
    <t>ex.rad.parti schel.in 2 plan.</t>
  </si>
  <si>
    <t>ex.rad.bazin</t>
  </si>
  <si>
    <t>rad.de membre</t>
  </si>
  <si>
    <t>ex.rad.centura scap.</t>
  </si>
  <si>
    <t>ex.rad.parti col.dors.</t>
  </si>
  <si>
    <t>ex.rad.parti col.lomb.</t>
  </si>
  <si>
    <t>ex.rad.col.vert.compl.,fara col.cerv.</t>
  </si>
  <si>
    <t>ex.rad.col.cerv.1 incid.</t>
  </si>
  <si>
    <t>ex.rad.torace ansamblu</t>
  </si>
  <si>
    <t>ex.rad.torace osos</t>
  </si>
  <si>
    <t>osteo.segm./segment</t>
  </si>
  <si>
    <t>CT craniu fara subst.</t>
  </si>
  <si>
    <t>CT regiune gat.fara subst.</t>
  </si>
  <si>
    <t>CT reg.toracica fara subst.</t>
  </si>
  <si>
    <t>CT abdom.fara subst.</t>
  </si>
  <si>
    <t>CT pelvis.fara subst.</t>
  </si>
  <si>
    <t>CT col.vert.fara subst.</t>
  </si>
  <si>
    <t>CT memb./membru fara subst.</t>
  </si>
  <si>
    <t>CT craniu nativ cu subst.</t>
  </si>
  <si>
    <t>CT regiune gat nativ cu subst.</t>
  </si>
  <si>
    <t xml:space="preserve">CT regiune toracica nativ cu subst. </t>
  </si>
  <si>
    <t>CT abdom.nativ cu subs.</t>
  </si>
  <si>
    <t xml:space="preserve">CT pelvis.nativ cu subst. </t>
  </si>
  <si>
    <t>CT col.vert..nativ cu subs.</t>
  </si>
  <si>
    <t>CT memb.nativ cu subs.</t>
  </si>
  <si>
    <t>CT ureche interna</t>
  </si>
  <si>
    <t>eco.gen</t>
  </si>
  <si>
    <t>eco.abdomen</t>
  </si>
  <si>
    <t>eco.pelvis</t>
  </si>
  <si>
    <t>Uro CT</t>
  </si>
  <si>
    <t>Angiografie CT membre</t>
  </si>
  <si>
    <t>Angiografie CT craniu</t>
  </si>
  <si>
    <t>Angiograf.CT reg.cerv.</t>
  </si>
  <si>
    <t>Angio.CT abdomen</t>
  </si>
  <si>
    <t>Angio.CT pelvis</t>
  </si>
  <si>
    <t>Angiocoronografie CT</t>
  </si>
  <si>
    <t>colonoscop.virt.CT</t>
  </si>
  <si>
    <t>bronho.virt..CT</t>
  </si>
  <si>
    <t>eco.transvagin.</t>
  </si>
  <si>
    <t>eco vase(vene)</t>
  </si>
  <si>
    <t>eco vase(artere)</t>
  </si>
  <si>
    <t>eco.endocrina</t>
  </si>
  <si>
    <t>eco.fetala</t>
  </si>
  <si>
    <t>eco.organ/artic./parti moi</t>
  </si>
  <si>
    <t>eco.pt.translucenta nucala</t>
  </si>
  <si>
    <t>senologie imag.-eco.</t>
  </si>
  <si>
    <t>ecocardiografie</t>
  </si>
  <si>
    <t>ecocardiografie+Doppler</t>
  </si>
  <si>
    <t>ecocardiografie+Doppler color</t>
  </si>
  <si>
    <t>EKG</t>
  </si>
  <si>
    <t>electrocardiografie continua(24 ore Holter)</t>
  </si>
  <si>
    <t>Holter TA</t>
  </si>
  <si>
    <t>Mamografie in 2 pan.)pt.un san</t>
  </si>
  <si>
    <t>suma contractata</t>
  </si>
  <si>
    <t>jr.dr.Cornel Craciun</t>
  </si>
  <si>
    <t>Promed System SRL Targoviste</t>
  </si>
  <si>
    <t>Spitalul jud.de urgenta Targoviste</t>
  </si>
  <si>
    <t>Spitalul mun.Moreni</t>
  </si>
  <si>
    <t>Spitalul orasenesc Pucioasa</t>
  </si>
  <si>
    <t>Spitalul orasenesc Gaesti</t>
  </si>
  <si>
    <t>ec.Niculina Sandu</t>
  </si>
  <si>
    <t>ec Termegan Liliana</t>
  </si>
  <si>
    <t>Sef Serv.Decontare serv.medicale</t>
  </si>
  <si>
    <t>ec Dinca Agnes</t>
  </si>
  <si>
    <t>CASA DE SANATATE DAMBOVITA</t>
  </si>
  <si>
    <t>ec Toader Sanda</t>
  </si>
  <si>
    <t xml:space="preserve">    Lista furnizorilor de radiologie-imagistica medicala din judetul Dambovita si sumele repartizate pentru perioada ianuarie 2019,utilizand criteriile din anexa 20 la Ordinul MS/CNAS nr.397/836/2018 si punctajul obtinut de furnizori la contractare, actualizat la zi,urmare adresei CNAS si Filei de Buget RV nr. 8.803 /28.12.2018 inregistrata la CAS D-ta la nr. 23.566 /28.12.2018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</si>
</sst>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2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24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6" fillId="0" borderId="0" xfId="0" applyFont="1" applyFill="1" applyAlignment="1">
      <alignment horizontal="left"/>
    </xf>
    <xf numFmtId="0" fontId="5" fillId="0" borderId="0" xfId="0" applyFont="1" applyAlignment="1">
      <alignment/>
    </xf>
    <xf numFmtId="4" fontId="6" fillId="25" borderId="10" xfId="0" applyNumberFormat="1" applyFont="1" applyFill="1" applyBorder="1" applyAlignment="1">
      <alignment horizontal="center" wrapText="1"/>
    </xf>
    <xf numFmtId="4" fontId="7" fillId="26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/>
    </xf>
    <xf numFmtId="0" fontId="1" fillId="24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 vertical="top" wrapText="1"/>
    </xf>
    <xf numFmtId="4" fontId="1" fillId="10" borderId="10" xfId="0" applyNumberFormat="1" applyFont="1" applyFill="1" applyBorder="1" applyAlignment="1">
      <alignment horizontal="right"/>
    </xf>
    <xf numFmtId="4" fontId="1" fillId="25" borderId="10" xfId="0" applyNumberFormat="1" applyFont="1" applyFill="1" applyBorder="1" applyAlignment="1">
      <alignment vertical="top" wrapText="1"/>
    </xf>
    <xf numFmtId="184" fontId="6" fillId="0" borderId="10" xfId="0" applyNumberFormat="1" applyFont="1" applyFill="1" applyBorder="1" applyAlignment="1">
      <alignment horizontal="left"/>
    </xf>
    <xf numFmtId="0" fontId="6" fillId="24" borderId="10" xfId="0" applyFont="1" applyFill="1" applyBorder="1" applyAlignment="1">
      <alignment horizontal="left"/>
    </xf>
    <xf numFmtId="184" fontId="7" fillId="0" borderId="10" xfId="0" applyNumberFormat="1" applyFont="1" applyFill="1" applyBorder="1" applyAlignment="1">
      <alignment vertical="center" wrapText="1"/>
    </xf>
    <xf numFmtId="184" fontId="7" fillId="0" borderId="10" xfId="0" applyNumberFormat="1" applyFont="1" applyFill="1" applyBorder="1" applyAlignment="1">
      <alignment horizontal="center" vertical="center" wrapText="1"/>
    </xf>
    <xf numFmtId="4" fontId="6" fillId="24" borderId="10" xfId="0" applyNumberFormat="1" applyFont="1" applyFill="1" applyBorder="1" applyAlignment="1">
      <alignment horizontal="right"/>
    </xf>
    <xf numFmtId="184" fontId="6" fillId="24" borderId="1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left" textRotation="90"/>
    </xf>
    <xf numFmtId="0" fontId="5" fillId="0" borderId="10" xfId="0" applyFont="1" applyBorder="1" applyAlignment="1">
      <alignment/>
    </xf>
    <xf numFmtId="0" fontId="5" fillId="25" borderId="10" xfId="0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right" vertical="justify"/>
    </xf>
    <xf numFmtId="4" fontId="1" fillId="0" borderId="10" xfId="0" applyNumberFormat="1" applyFont="1" applyFill="1" applyBorder="1" applyAlignment="1">
      <alignment vertical="center" wrapText="1"/>
    </xf>
    <xf numFmtId="4" fontId="2" fillId="1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vertical="top" wrapText="1"/>
    </xf>
    <xf numFmtId="4" fontId="1" fillId="26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textRotation="90"/>
    </xf>
    <xf numFmtId="0" fontId="5" fillId="0" borderId="10" xfId="0" applyFont="1" applyBorder="1" applyAlignment="1">
      <alignment wrapText="1"/>
    </xf>
    <xf numFmtId="0" fontId="6" fillId="0" borderId="12" xfId="0" applyFont="1" applyFill="1" applyBorder="1" applyAlignment="1">
      <alignment horizontal="left" textRotation="90"/>
    </xf>
    <xf numFmtId="4" fontId="6" fillId="24" borderId="12" xfId="0" applyNumberFormat="1" applyFont="1" applyFill="1" applyBorder="1" applyAlignment="1">
      <alignment horizontal="right"/>
    </xf>
    <xf numFmtId="184" fontId="6" fillId="24" borderId="13" xfId="0" applyNumberFormat="1" applyFont="1" applyFill="1" applyBorder="1" applyAlignment="1">
      <alignment horizontal="right"/>
    </xf>
    <xf numFmtId="184" fontId="6" fillId="0" borderId="12" xfId="0" applyNumberFormat="1" applyFont="1" applyFill="1" applyBorder="1" applyAlignment="1">
      <alignment horizontal="left"/>
    </xf>
    <xf numFmtId="4" fontId="6" fillId="25" borderId="12" xfId="0" applyNumberFormat="1" applyFont="1" applyFill="1" applyBorder="1" applyAlignment="1">
      <alignment horizontal="center" wrapText="1"/>
    </xf>
    <xf numFmtId="4" fontId="7" fillId="26" borderId="12" xfId="0" applyNumberFormat="1" applyFont="1" applyFill="1" applyBorder="1" applyAlignment="1">
      <alignment horizontal="center" wrapText="1"/>
    </xf>
    <xf numFmtId="184" fontId="7" fillId="24" borderId="10" xfId="0" applyNumberFormat="1" applyFont="1" applyFill="1" applyBorder="1" applyAlignment="1">
      <alignment vertical="center" wrapText="1"/>
    </xf>
    <xf numFmtId="184" fontId="7" fillId="24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justify" textRotation="90"/>
    </xf>
    <xf numFmtId="0" fontId="5" fillId="0" borderId="10" xfId="0" applyFont="1" applyBorder="1" applyAlignment="1">
      <alignment vertical="justify" textRotation="90"/>
    </xf>
    <xf numFmtId="4" fontId="1" fillId="26" borderId="10" xfId="0" applyNumberFormat="1" applyFont="1" applyFill="1" applyBorder="1" applyAlignment="1">
      <alignment horizontal="right" vertical="top" wrapText="1"/>
    </xf>
    <xf numFmtId="14" fontId="1" fillId="0" borderId="0" xfId="0" applyNumberFormat="1" applyFont="1" applyAlignment="1">
      <alignment/>
    </xf>
    <xf numFmtId="4" fontId="2" fillId="25" borderId="1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 vertical="justify"/>
    </xf>
    <xf numFmtId="0" fontId="0" fillId="0" borderId="14" xfId="0" applyBorder="1" applyAlignment="1">
      <alignment vertical="justify"/>
    </xf>
    <xf numFmtId="4" fontId="6" fillId="26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0" fillId="0" borderId="14" xfId="0" applyBorder="1" applyAlignment="1">
      <alignment horizontal="center" vertical="justify"/>
    </xf>
    <xf numFmtId="0" fontId="2" fillId="0" borderId="10" xfId="0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:BH11"/>
  <sheetViews>
    <sheetView zoomScalePageLayoutView="0" workbookViewId="0" topLeftCell="A1">
      <pane xSplit="4305" ySplit="2985" topLeftCell="AS1" activePane="bottomRight" state="split"/>
      <selection pane="topLeft" activeCell="A1" sqref="A1"/>
      <selection pane="topRight" activeCell="B1" sqref="B1"/>
      <selection pane="bottomLeft" activeCell="A3" sqref="A3"/>
      <selection pane="bottomRight" activeCell="BG8" sqref="BG8"/>
    </sheetView>
  </sheetViews>
  <sheetFormatPr defaultColWidth="9.140625" defaultRowHeight="12.75"/>
  <cols>
    <col min="1" max="1" width="25.57421875" style="9" customWidth="1"/>
    <col min="2" max="2" width="11.7109375" style="9" customWidth="1"/>
    <col min="3" max="6" width="5.7109375" style="10" bestFit="1" customWidth="1"/>
    <col min="7" max="8" width="5.7109375" style="10" customWidth="1"/>
    <col min="9" max="31" width="5.7109375" style="10" bestFit="1" customWidth="1"/>
    <col min="32" max="40" width="5.7109375" style="10" customWidth="1"/>
    <col min="41" max="43" width="5.7109375" style="10" bestFit="1" customWidth="1"/>
    <col min="44" max="58" width="5.7109375" style="10" customWidth="1"/>
    <col min="59" max="16384" width="9.140625" style="10" customWidth="1"/>
  </cols>
  <sheetData>
    <row r="2" spans="1:60" ht="125.25" customHeight="1">
      <c r="A2" s="13"/>
      <c r="B2" s="13"/>
      <c r="C2" s="41" t="s">
        <v>21</v>
      </c>
      <c r="D2" s="27" t="s">
        <v>22</v>
      </c>
      <c r="E2" s="27" t="s">
        <v>23</v>
      </c>
      <c r="F2" s="27" t="s">
        <v>24</v>
      </c>
      <c r="G2" s="27" t="s">
        <v>25</v>
      </c>
      <c r="H2" s="27" t="s">
        <v>26</v>
      </c>
      <c r="I2" s="27" t="s">
        <v>27</v>
      </c>
      <c r="J2" s="27" t="s">
        <v>28</v>
      </c>
      <c r="K2" s="49" t="s">
        <v>29</v>
      </c>
      <c r="L2" s="39" t="s">
        <v>30</v>
      </c>
      <c r="M2" s="39" t="s">
        <v>31</v>
      </c>
      <c r="N2" s="39" t="s">
        <v>32</v>
      </c>
      <c r="O2" s="39" t="s">
        <v>12</v>
      </c>
      <c r="P2" s="39" t="s">
        <v>33</v>
      </c>
      <c r="Q2" s="39" t="s">
        <v>34</v>
      </c>
      <c r="R2" s="39" t="s">
        <v>35</v>
      </c>
      <c r="S2" s="39" t="s">
        <v>36</v>
      </c>
      <c r="T2" s="39" t="s">
        <v>37</v>
      </c>
      <c r="U2" s="39" t="s">
        <v>38</v>
      </c>
      <c r="V2" s="39" t="s">
        <v>39</v>
      </c>
      <c r="W2" s="39" t="s">
        <v>40</v>
      </c>
      <c r="X2" s="39" t="s">
        <v>41</v>
      </c>
      <c r="Y2" s="39" t="s">
        <v>42</v>
      </c>
      <c r="Z2" s="39" t="s">
        <v>43</v>
      </c>
      <c r="AA2" s="39" t="s">
        <v>44</v>
      </c>
      <c r="AB2" s="39" t="s">
        <v>45</v>
      </c>
      <c r="AC2" s="39" t="s">
        <v>46</v>
      </c>
      <c r="AD2" s="39" t="s">
        <v>47</v>
      </c>
      <c r="AE2" s="39" t="s">
        <v>48</v>
      </c>
      <c r="AF2" s="39" t="s">
        <v>52</v>
      </c>
      <c r="AG2" s="39" t="s">
        <v>53</v>
      </c>
      <c r="AH2" s="39" t="s">
        <v>54</v>
      </c>
      <c r="AI2" s="39" t="s">
        <v>55</v>
      </c>
      <c r="AJ2" s="39" t="s">
        <v>56</v>
      </c>
      <c r="AK2" s="39" t="s">
        <v>57</v>
      </c>
      <c r="AL2" s="39" t="s">
        <v>58</v>
      </c>
      <c r="AM2" s="39" t="s">
        <v>59</v>
      </c>
      <c r="AN2" s="39" t="s">
        <v>60</v>
      </c>
      <c r="AO2" s="39" t="s">
        <v>49</v>
      </c>
      <c r="AP2" s="39" t="s">
        <v>50</v>
      </c>
      <c r="AQ2" s="39" t="s">
        <v>51</v>
      </c>
      <c r="AR2" s="39" t="s">
        <v>61</v>
      </c>
      <c r="AS2" s="39" t="s">
        <v>62</v>
      </c>
      <c r="AT2" s="39" t="s">
        <v>63</v>
      </c>
      <c r="AU2" s="39" t="s">
        <v>64</v>
      </c>
      <c r="AV2" s="39" t="s">
        <v>65</v>
      </c>
      <c r="AW2" s="39" t="s">
        <v>66</v>
      </c>
      <c r="AX2" s="39" t="s">
        <v>67</v>
      </c>
      <c r="AY2" s="39" t="s">
        <v>68</v>
      </c>
      <c r="AZ2" s="39" t="s">
        <v>69</v>
      </c>
      <c r="BA2" s="39" t="s">
        <v>70</v>
      </c>
      <c r="BB2" s="39" t="s">
        <v>71</v>
      </c>
      <c r="BC2" s="39" t="s">
        <v>72</v>
      </c>
      <c r="BD2" s="50" t="s">
        <v>73</v>
      </c>
      <c r="BE2" s="39" t="s">
        <v>74</v>
      </c>
      <c r="BF2" s="39" t="s">
        <v>75</v>
      </c>
      <c r="BG2" s="40" t="s">
        <v>13</v>
      </c>
      <c r="BH2" s="40" t="s">
        <v>14</v>
      </c>
    </row>
    <row r="3" spans="1:60" ht="11.25">
      <c r="A3" s="20" t="s">
        <v>8</v>
      </c>
      <c r="B3" s="20"/>
      <c r="C3" s="42">
        <f>MAX(C8,C10)</f>
        <v>5</v>
      </c>
      <c r="D3" s="42">
        <f>MAX(D8,D10)</f>
        <v>5</v>
      </c>
      <c r="E3" s="42">
        <f aca="true" t="shared" si="0" ref="E3:BF3">MAX(E8,E10)</f>
        <v>5</v>
      </c>
      <c r="F3" s="42">
        <f t="shared" si="0"/>
        <v>5</v>
      </c>
      <c r="G3" s="42">
        <f t="shared" si="0"/>
        <v>5</v>
      </c>
      <c r="H3" s="42">
        <f t="shared" si="0"/>
        <v>5</v>
      </c>
      <c r="I3" s="42">
        <f t="shared" si="0"/>
        <v>5</v>
      </c>
      <c r="J3" s="42">
        <f t="shared" si="0"/>
        <v>5</v>
      </c>
      <c r="K3" s="42">
        <f t="shared" si="0"/>
        <v>5</v>
      </c>
      <c r="L3" s="42">
        <f t="shared" si="0"/>
        <v>5</v>
      </c>
      <c r="M3" s="42">
        <f t="shared" si="0"/>
        <v>5</v>
      </c>
      <c r="N3" s="42">
        <f t="shared" si="0"/>
        <v>5</v>
      </c>
      <c r="O3" s="42">
        <f t="shared" si="0"/>
        <v>5</v>
      </c>
      <c r="P3" s="42">
        <f t="shared" si="0"/>
        <v>5</v>
      </c>
      <c r="Q3" s="42">
        <f t="shared" si="0"/>
        <v>5</v>
      </c>
      <c r="R3" s="42">
        <f t="shared" si="0"/>
        <v>5</v>
      </c>
      <c r="S3" s="42">
        <f t="shared" si="0"/>
        <v>5</v>
      </c>
      <c r="T3" s="42">
        <f t="shared" si="0"/>
        <v>5</v>
      </c>
      <c r="U3" s="42">
        <f t="shared" si="0"/>
        <v>5</v>
      </c>
      <c r="V3" s="42">
        <f t="shared" si="0"/>
        <v>5</v>
      </c>
      <c r="W3" s="42">
        <f t="shared" si="0"/>
        <v>5</v>
      </c>
      <c r="X3" s="42">
        <f t="shared" si="0"/>
        <v>5</v>
      </c>
      <c r="Y3" s="42">
        <f t="shared" si="0"/>
        <v>5</v>
      </c>
      <c r="Z3" s="42">
        <f t="shared" si="0"/>
        <v>5</v>
      </c>
      <c r="AA3" s="42">
        <f t="shared" si="0"/>
        <v>5</v>
      </c>
      <c r="AB3" s="42">
        <f t="shared" si="0"/>
        <v>5</v>
      </c>
      <c r="AC3" s="42">
        <f t="shared" si="0"/>
        <v>5</v>
      </c>
      <c r="AD3" s="42">
        <f t="shared" si="0"/>
        <v>5</v>
      </c>
      <c r="AE3" s="42">
        <f t="shared" si="0"/>
        <v>5</v>
      </c>
      <c r="AF3" s="42">
        <f t="shared" si="0"/>
        <v>5</v>
      </c>
      <c r="AG3" s="42">
        <f t="shared" si="0"/>
        <v>5</v>
      </c>
      <c r="AH3" s="42">
        <f t="shared" si="0"/>
        <v>5</v>
      </c>
      <c r="AI3" s="42">
        <f t="shared" si="0"/>
        <v>5</v>
      </c>
      <c r="AJ3" s="42">
        <f t="shared" si="0"/>
        <v>5</v>
      </c>
      <c r="AK3" s="42">
        <f t="shared" si="0"/>
        <v>5</v>
      </c>
      <c r="AL3" s="42">
        <f t="shared" si="0"/>
        <v>5</v>
      </c>
      <c r="AM3" s="42">
        <f t="shared" si="0"/>
        <v>5</v>
      </c>
      <c r="AN3" s="42">
        <f t="shared" si="0"/>
        <v>5</v>
      </c>
      <c r="AO3" s="42">
        <f t="shared" si="0"/>
        <v>5</v>
      </c>
      <c r="AP3" s="42">
        <f t="shared" si="0"/>
        <v>5</v>
      </c>
      <c r="AQ3" s="42">
        <f t="shared" si="0"/>
        <v>5</v>
      </c>
      <c r="AR3" s="42">
        <f t="shared" si="0"/>
        <v>5</v>
      </c>
      <c r="AS3" s="42">
        <f t="shared" si="0"/>
        <v>5</v>
      </c>
      <c r="AT3" s="42">
        <f t="shared" si="0"/>
        <v>5</v>
      </c>
      <c r="AU3" s="42">
        <f t="shared" si="0"/>
        <v>5</v>
      </c>
      <c r="AV3" s="42">
        <f t="shared" si="0"/>
        <v>5</v>
      </c>
      <c r="AW3" s="42">
        <f t="shared" si="0"/>
        <v>5</v>
      </c>
      <c r="AX3" s="42">
        <f t="shared" si="0"/>
        <v>0</v>
      </c>
      <c r="AY3" s="42">
        <f t="shared" si="0"/>
        <v>5</v>
      </c>
      <c r="AZ3" s="42">
        <f t="shared" si="0"/>
        <v>0</v>
      </c>
      <c r="BA3" s="42">
        <f t="shared" si="0"/>
        <v>0</v>
      </c>
      <c r="BB3" s="42">
        <f t="shared" si="0"/>
        <v>0</v>
      </c>
      <c r="BC3" s="42">
        <f t="shared" si="0"/>
        <v>0</v>
      </c>
      <c r="BD3" s="42">
        <f t="shared" si="0"/>
        <v>0</v>
      </c>
      <c r="BE3" s="42">
        <f t="shared" si="0"/>
        <v>0</v>
      </c>
      <c r="BF3" s="42">
        <f t="shared" si="0"/>
        <v>5</v>
      </c>
      <c r="BG3" s="23">
        <f>MAX(BG9,BG11)</f>
        <v>3600</v>
      </c>
      <c r="BH3" s="23">
        <f>BG3</f>
        <v>3600</v>
      </c>
    </row>
    <row r="4" spans="1:60" ht="11.25">
      <c r="A4" s="20" t="s">
        <v>9</v>
      </c>
      <c r="B4" s="20"/>
      <c r="C4" s="42">
        <f>MIN(C8,C10)</f>
        <v>5</v>
      </c>
      <c r="D4" s="42">
        <f aca="true" t="shared" si="1" ref="D4:BF4">MIN(D8,D10)</f>
        <v>5</v>
      </c>
      <c r="E4" s="42">
        <f t="shared" si="1"/>
        <v>5</v>
      </c>
      <c r="F4" s="42">
        <f t="shared" si="1"/>
        <v>5</v>
      </c>
      <c r="G4" s="42">
        <f t="shared" si="1"/>
        <v>5</v>
      </c>
      <c r="H4" s="42">
        <f t="shared" si="1"/>
        <v>5</v>
      </c>
      <c r="I4" s="42">
        <f t="shared" si="1"/>
        <v>5</v>
      </c>
      <c r="J4" s="42">
        <f t="shared" si="1"/>
        <v>5</v>
      </c>
      <c r="K4" s="42">
        <f t="shared" si="1"/>
        <v>5</v>
      </c>
      <c r="L4" s="42">
        <f t="shared" si="1"/>
        <v>5</v>
      </c>
      <c r="M4" s="42">
        <f t="shared" si="1"/>
        <v>5</v>
      </c>
      <c r="N4" s="42">
        <f t="shared" si="1"/>
        <v>5</v>
      </c>
      <c r="O4" s="42">
        <f t="shared" si="1"/>
        <v>5</v>
      </c>
      <c r="P4" s="42">
        <f t="shared" si="1"/>
        <v>5</v>
      </c>
      <c r="Q4" s="42">
        <f t="shared" si="1"/>
        <v>5</v>
      </c>
      <c r="R4" s="42">
        <f t="shared" si="1"/>
        <v>5</v>
      </c>
      <c r="S4" s="42">
        <f t="shared" si="1"/>
        <v>5</v>
      </c>
      <c r="T4" s="42">
        <f t="shared" si="1"/>
        <v>5</v>
      </c>
      <c r="U4" s="42">
        <f t="shared" si="1"/>
        <v>5</v>
      </c>
      <c r="V4" s="42">
        <f t="shared" si="1"/>
        <v>5</v>
      </c>
      <c r="W4" s="42">
        <f t="shared" si="1"/>
        <v>5</v>
      </c>
      <c r="X4" s="42">
        <f t="shared" si="1"/>
        <v>5</v>
      </c>
      <c r="Y4" s="42">
        <f t="shared" si="1"/>
        <v>5</v>
      </c>
      <c r="Z4" s="42">
        <f t="shared" si="1"/>
        <v>5</v>
      </c>
      <c r="AA4" s="42">
        <f t="shared" si="1"/>
        <v>5</v>
      </c>
      <c r="AB4" s="42">
        <f t="shared" si="1"/>
        <v>5</v>
      </c>
      <c r="AC4" s="42">
        <f t="shared" si="1"/>
        <v>5</v>
      </c>
      <c r="AD4" s="42">
        <f t="shared" si="1"/>
        <v>5</v>
      </c>
      <c r="AE4" s="42">
        <f t="shared" si="1"/>
        <v>5</v>
      </c>
      <c r="AF4" s="42">
        <f t="shared" si="1"/>
        <v>5</v>
      </c>
      <c r="AG4" s="42">
        <f t="shared" si="1"/>
        <v>5</v>
      </c>
      <c r="AH4" s="42">
        <f t="shared" si="1"/>
        <v>5</v>
      </c>
      <c r="AI4" s="42">
        <f t="shared" si="1"/>
        <v>5</v>
      </c>
      <c r="AJ4" s="42">
        <f t="shared" si="1"/>
        <v>5</v>
      </c>
      <c r="AK4" s="42">
        <f t="shared" si="1"/>
        <v>5</v>
      </c>
      <c r="AL4" s="42">
        <f t="shared" si="1"/>
        <v>5</v>
      </c>
      <c r="AM4" s="42">
        <f t="shared" si="1"/>
        <v>5</v>
      </c>
      <c r="AN4" s="42">
        <f t="shared" si="1"/>
        <v>5</v>
      </c>
      <c r="AO4" s="42">
        <f t="shared" si="1"/>
        <v>5</v>
      </c>
      <c r="AP4" s="42">
        <f t="shared" si="1"/>
        <v>5</v>
      </c>
      <c r="AQ4" s="42">
        <f t="shared" si="1"/>
        <v>5</v>
      </c>
      <c r="AR4" s="42">
        <f t="shared" si="1"/>
        <v>5</v>
      </c>
      <c r="AS4" s="42">
        <f t="shared" si="1"/>
        <v>5</v>
      </c>
      <c r="AT4" s="42">
        <f t="shared" si="1"/>
        <v>5</v>
      </c>
      <c r="AU4" s="42">
        <f t="shared" si="1"/>
        <v>5</v>
      </c>
      <c r="AV4" s="42">
        <f t="shared" si="1"/>
        <v>5</v>
      </c>
      <c r="AW4" s="42">
        <f t="shared" si="1"/>
        <v>5</v>
      </c>
      <c r="AX4" s="42">
        <f t="shared" si="1"/>
        <v>0</v>
      </c>
      <c r="AY4" s="42">
        <f t="shared" si="1"/>
        <v>5</v>
      </c>
      <c r="AZ4" s="42">
        <f t="shared" si="1"/>
        <v>0</v>
      </c>
      <c r="BA4" s="42">
        <f t="shared" si="1"/>
        <v>0</v>
      </c>
      <c r="BB4" s="42">
        <f t="shared" si="1"/>
        <v>0</v>
      </c>
      <c r="BC4" s="42">
        <f t="shared" si="1"/>
        <v>0</v>
      </c>
      <c r="BD4" s="42">
        <f t="shared" si="1"/>
        <v>0</v>
      </c>
      <c r="BE4" s="42">
        <f t="shared" si="1"/>
        <v>0</v>
      </c>
      <c r="BF4" s="42">
        <f t="shared" si="1"/>
        <v>5</v>
      </c>
      <c r="BG4" s="23">
        <f>MIN(BG9,BG11)</f>
        <v>3000</v>
      </c>
      <c r="BH4" s="23">
        <f>BG4</f>
        <v>3000</v>
      </c>
    </row>
    <row r="5" spans="1:60" ht="11.25">
      <c r="A5" s="47" t="s">
        <v>2</v>
      </c>
      <c r="B5" s="48"/>
      <c r="C5" s="43">
        <f aca="true" t="shared" si="2" ref="C5:BG5">ROUND((C3-C4)/98,4)</f>
        <v>0</v>
      </c>
      <c r="D5" s="24">
        <f t="shared" si="2"/>
        <v>0</v>
      </c>
      <c r="E5" s="24">
        <f t="shared" si="2"/>
        <v>0</v>
      </c>
      <c r="F5" s="24">
        <f t="shared" si="2"/>
        <v>0</v>
      </c>
      <c r="G5" s="24">
        <f t="shared" si="2"/>
        <v>0</v>
      </c>
      <c r="H5" s="24">
        <f t="shared" si="2"/>
        <v>0</v>
      </c>
      <c r="I5" s="24">
        <f t="shared" si="2"/>
        <v>0</v>
      </c>
      <c r="J5" s="24">
        <f t="shared" si="2"/>
        <v>0</v>
      </c>
      <c r="K5" s="24">
        <f t="shared" si="2"/>
        <v>0</v>
      </c>
      <c r="L5" s="24">
        <f t="shared" si="2"/>
        <v>0</v>
      </c>
      <c r="M5" s="24">
        <f t="shared" si="2"/>
        <v>0</v>
      </c>
      <c r="N5" s="24">
        <f t="shared" si="2"/>
        <v>0</v>
      </c>
      <c r="O5" s="24">
        <f t="shared" si="2"/>
        <v>0</v>
      </c>
      <c r="P5" s="24">
        <f t="shared" si="2"/>
        <v>0</v>
      </c>
      <c r="Q5" s="24">
        <f t="shared" si="2"/>
        <v>0</v>
      </c>
      <c r="R5" s="24">
        <f t="shared" si="2"/>
        <v>0</v>
      </c>
      <c r="S5" s="24">
        <f t="shared" si="2"/>
        <v>0</v>
      </c>
      <c r="T5" s="24">
        <f t="shared" si="2"/>
        <v>0</v>
      </c>
      <c r="U5" s="24">
        <f t="shared" si="2"/>
        <v>0</v>
      </c>
      <c r="V5" s="24">
        <f t="shared" si="2"/>
        <v>0</v>
      </c>
      <c r="W5" s="24">
        <f t="shared" si="2"/>
        <v>0</v>
      </c>
      <c r="X5" s="24">
        <f t="shared" si="2"/>
        <v>0</v>
      </c>
      <c r="Y5" s="24">
        <f t="shared" si="2"/>
        <v>0</v>
      </c>
      <c r="Z5" s="24">
        <f t="shared" si="2"/>
        <v>0</v>
      </c>
      <c r="AA5" s="24">
        <f t="shared" si="2"/>
        <v>0</v>
      </c>
      <c r="AB5" s="24">
        <f t="shared" si="2"/>
        <v>0</v>
      </c>
      <c r="AC5" s="24">
        <f t="shared" si="2"/>
        <v>0</v>
      </c>
      <c r="AD5" s="24">
        <f t="shared" si="2"/>
        <v>0</v>
      </c>
      <c r="AE5" s="24">
        <f t="shared" si="2"/>
        <v>0</v>
      </c>
      <c r="AF5" s="24">
        <f t="shared" si="2"/>
        <v>0</v>
      </c>
      <c r="AG5" s="24">
        <f aca="true" t="shared" si="3" ref="AG5:BF5">ROUND((AG3-AG4)/98,4)</f>
        <v>0</v>
      </c>
      <c r="AH5" s="24">
        <f t="shared" si="3"/>
        <v>0</v>
      </c>
      <c r="AI5" s="24">
        <f t="shared" si="3"/>
        <v>0</v>
      </c>
      <c r="AJ5" s="24">
        <f t="shared" si="3"/>
        <v>0</v>
      </c>
      <c r="AK5" s="24">
        <f t="shared" si="3"/>
        <v>0</v>
      </c>
      <c r="AL5" s="24">
        <f t="shared" si="3"/>
        <v>0</v>
      </c>
      <c r="AM5" s="24">
        <f t="shared" si="3"/>
        <v>0</v>
      </c>
      <c r="AN5" s="24">
        <f t="shared" si="3"/>
        <v>0</v>
      </c>
      <c r="AO5" s="24">
        <f t="shared" si="3"/>
        <v>0</v>
      </c>
      <c r="AP5" s="24">
        <f t="shared" si="3"/>
        <v>0</v>
      </c>
      <c r="AQ5" s="24">
        <f t="shared" si="3"/>
        <v>0</v>
      </c>
      <c r="AR5" s="24">
        <f t="shared" si="3"/>
        <v>0</v>
      </c>
      <c r="AS5" s="24">
        <f t="shared" si="3"/>
        <v>0</v>
      </c>
      <c r="AT5" s="24">
        <f t="shared" si="3"/>
        <v>0</v>
      </c>
      <c r="AU5" s="24">
        <f t="shared" si="3"/>
        <v>0</v>
      </c>
      <c r="AV5" s="24">
        <f t="shared" si="3"/>
        <v>0</v>
      </c>
      <c r="AW5" s="24">
        <f t="shared" si="3"/>
        <v>0</v>
      </c>
      <c r="AX5" s="24">
        <f t="shared" si="3"/>
        <v>0</v>
      </c>
      <c r="AY5" s="24">
        <f t="shared" si="3"/>
        <v>0</v>
      </c>
      <c r="AZ5" s="24">
        <f t="shared" si="3"/>
        <v>0</v>
      </c>
      <c r="BA5" s="24">
        <f t="shared" si="3"/>
        <v>0</v>
      </c>
      <c r="BB5" s="24">
        <f t="shared" si="3"/>
        <v>0</v>
      </c>
      <c r="BC5" s="24">
        <f t="shared" si="3"/>
        <v>0</v>
      </c>
      <c r="BD5" s="24">
        <f t="shared" si="3"/>
        <v>0</v>
      </c>
      <c r="BE5" s="24">
        <f t="shared" si="3"/>
        <v>0</v>
      </c>
      <c r="BF5" s="24">
        <f t="shared" si="3"/>
        <v>0</v>
      </c>
      <c r="BG5" s="24">
        <f t="shared" si="2"/>
        <v>6.1224</v>
      </c>
      <c r="BH5" s="24">
        <f>BG5</f>
        <v>6.1224</v>
      </c>
    </row>
    <row r="6" spans="1:60" ht="11.25">
      <c r="A6" s="21"/>
      <c r="B6" s="22"/>
      <c r="C6" s="19"/>
      <c r="D6" s="19"/>
      <c r="E6" s="19"/>
      <c r="F6" s="19"/>
      <c r="G6" s="19"/>
      <c r="H6" s="19"/>
      <c r="I6" s="19"/>
      <c r="J6" s="19"/>
      <c r="K6" s="19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</row>
    <row r="7" spans="1:60" ht="11.25">
      <c r="A7" s="21" t="s">
        <v>10</v>
      </c>
      <c r="B7" s="22"/>
      <c r="C7" s="44"/>
      <c r="D7" s="19"/>
      <c r="E7" s="19"/>
      <c r="F7" s="19"/>
      <c r="G7" s="19"/>
      <c r="H7" s="19"/>
      <c r="I7" s="19"/>
      <c r="J7" s="19"/>
      <c r="K7" s="19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</row>
    <row r="8" spans="1:60" ht="12.75" customHeight="1">
      <c r="A8" s="57" t="s">
        <v>18</v>
      </c>
      <c r="B8" s="11" t="s">
        <v>7</v>
      </c>
      <c r="C8" s="45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>
        <v>5</v>
      </c>
      <c r="Q8" s="29">
        <v>5</v>
      </c>
      <c r="R8" s="29">
        <v>5</v>
      </c>
      <c r="S8" s="29">
        <v>5</v>
      </c>
      <c r="T8" s="29">
        <v>5</v>
      </c>
      <c r="U8" s="29">
        <v>5</v>
      </c>
      <c r="V8" s="29">
        <v>5</v>
      </c>
      <c r="W8" s="29">
        <v>5</v>
      </c>
      <c r="X8" s="29">
        <v>5</v>
      </c>
      <c r="Y8" s="29">
        <v>5</v>
      </c>
      <c r="Z8" s="29">
        <v>5</v>
      </c>
      <c r="AA8" s="29">
        <v>5</v>
      </c>
      <c r="AB8" s="29">
        <v>5</v>
      </c>
      <c r="AC8" s="29">
        <v>5</v>
      </c>
      <c r="AD8" s="29">
        <v>5</v>
      </c>
      <c r="AE8" s="29">
        <v>5</v>
      </c>
      <c r="AF8" s="29">
        <v>5</v>
      </c>
      <c r="AG8" s="29">
        <v>5</v>
      </c>
      <c r="AH8" s="29">
        <v>5</v>
      </c>
      <c r="AI8" s="29">
        <v>5</v>
      </c>
      <c r="AJ8" s="29">
        <v>5</v>
      </c>
      <c r="AK8" s="29">
        <v>5</v>
      </c>
      <c r="AL8" s="29">
        <v>5</v>
      </c>
      <c r="AM8" s="29">
        <v>5</v>
      </c>
      <c r="AN8" s="29">
        <v>5</v>
      </c>
      <c r="AO8" s="29">
        <v>5</v>
      </c>
      <c r="AP8" s="29">
        <v>5</v>
      </c>
      <c r="AQ8" s="29">
        <v>5</v>
      </c>
      <c r="AR8" s="29">
        <v>5</v>
      </c>
      <c r="AS8" s="29">
        <v>5</v>
      </c>
      <c r="AT8" s="29">
        <v>5</v>
      </c>
      <c r="AU8" s="29">
        <v>5</v>
      </c>
      <c r="AV8" s="29">
        <v>5</v>
      </c>
      <c r="AW8" s="29">
        <v>5</v>
      </c>
      <c r="AX8" s="29"/>
      <c r="AY8" s="29">
        <v>5</v>
      </c>
      <c r="AZ8" s="29"/>
      <c r="BA8" s="29"/>
      <c r="BB8" s="29"/>
      <c r="BC8" s="29"/>
      <c r="BD8" s="29"/>
      <c r="BE8" s="29"/>
      <c r="BF8" s="29">
        <v>5</v>
      </c>
      <c r="BG8" s="28"/>
      <c r="BH8" s="28"/>
    </row>
    <row r="9" spans="1:60" ht="11.25">
      <c r="A9" s="57"/>
      <c r="B9" s="12" t="s">
        <v>1</v>
      </c>
      <c r="C9" s="46">
        <f>IF(C8&lt;&gt;0,punctaj1(C4,C3,C8),"")</f>
      </c>
      <c r="D9" s="12">
        <f aca="true" t="shared" si="4" ref="D9:AE9">IF(D8&lt;&gt;0,punctaj1(D4,D3,D8),"")</f>
      </c>
      <c r="E9" s="12">
        <f t="shared" si="4"/>
      </c>
      <c r="F9" s="12">
        <f t="shared" si="4"/>
      </c>
      <c r="G9" s="12">
        <f t="shared" si="4"/>
      </c>
      <c r="H9" s="12">
        <f t="shared" si="4"/>
      </c>
      <c r="I9" s="12">
        <f t="shared" si="4"/>
      </c>
      <c r="J9" s="12">
        <f t="shared" si="4"/>
      </c>
      <c r="K9" s="12">
        <f t="shared" si="4"/>
      </c>
      <c r="L9" s="12">
        <f t="shared" si="4"/>
      </c>
      <c r="M9" s="12">
        <f t="shared" si="4"/>
      </c>
      <c r="N9" s="12">
        <f t="shared" si="4"/>
      </c>
      <c r="O9" s="12">
        <f t="shared" si="4"/>
      </c>
      <c r="P9" s="12">
        <f t="shared" si="4"/>
        <v>100</v>
      </c>
      <c r="Q9" s="12">
        <f t="shared" si="4"/>
        <v>100</v>
      </c>
      <c r="R9" s="12">
        <f t="shared" si="4"/>
        <v>100</v>
      </c>
      <c r="S9" s="12">
        <f t="shared" si="4"/>
        <v>100</v>
      </c>
      <c r="T9" s="12">
        <f t="shared" si="4"/>
        <v>100</v>
      </c>
      <c r="U9" s="12">
        <f t="shared" si="4"/>
        <v>100</v>
      </c>
      <c r="V9" s="12">
        <f t="shared" si="4"/>
        <v>100</v>
      </c>
      <c r="W9" s="12">
        <f t="shared" si="4"/>
        <v>100</v>
      </c>
      <c r="X9" s="12">
        <f t="shared" si="4"/>
        <v>100</v>
      </c>
      <c r="Y9" s="12">
        <f t="shared" si="4"/>
        <v>100</v>
      </c>
      <c r="Z9" s="12">
        <f t="shared" si="4"/>
        <v>100</v>
      </c>
      <c r="AA9" s="12">
        <f t="shared" si="4"/>
        <v>100</v>
      </c>
      <c r="AB9" s="12">
        <f t="shared" si="4"/>
        <v>100</v>
      </c>
      <c r="AC9" s="12">
        <f t="shared" si="4"/>
        <v>100</v>
      </c>
      <c r="AD9" s="12">
        <f t="shared" si="4"/>
        <v>100</v>
      </c>
      <c r="AE9" s="12">
        <f t="shared" si="4"/>
        <v>100</v>
      </c>
      <c r="AF9" s="12">
        <f aca="true" t="shared" si="5" ref="AF9:BF9">IF(AF8&lt;&gt;0,punctaj1(AF4,AF3,AF8),"")</f>
        <v>100</v>
      </c>
      <c r="AG9" s="12">
        <f t="shared" si="5"/>
        <v>100</v>
      </c>
      <c r="AH9" s="12">
        <f t="shared" si="5"/>
        <v>100</v>
      </c>
      <c r="AI9" s="12">
        <f t="shared" si="5"/>
        <v>100</v>
      </c>
      <c r="AJ9" s="12">
        <f t="shared" si="5"/>
        <v>100</v>
      </c>
      <c r="AK9" s="12">
        <f t="shared" si="5"/>
        <v>100</v>
      </c>
      <c r="AL9" s="12">
        <f t="shared" si="5"/>
        <v>100</v>
      </c>
      <c r="AM9" s="12">
        <f t="shared" si="5"/>
        <v>100</v>
      </c>
      <c r="AN9" s="12">
        <f t="shared" si="5"/>
        <v>100</v>
      </c>
      <c r="AO9" s="12">
        <f t="shared" si="5"/>
        <v>100</v>
      </c>
      <c r="AP9" s="12">
        <f t="shared" si="5"/>
        <v>100</v>
      </c>
      <c r="AQ9" s="12">
        <f t="shared" si="5"/>
        <v>100</v>
      </c>
      <c r="AR9" s="12">
        <f t="shared" si="5"/>
        <v>100</v>
      </c>
      <c r="AS9" s="12">
        <f t="shared" si="5"/>
        <v>100</v>
      </c>
      <c r="AT9" s="12">
        <f t="shared" si="5"/>
        <v>100</v>
      </c>
      <c r="AU9" s="12">
        <f t="shared" si="5"/>
        <v>100</v>
      </c>
      <c r="AV9" s="12">
        <f t="shared" si="5"/>
        <v>100</v>
      </c>
      <c r="AW9" s="12">
        <f t="shared" si="5"/>
        <v>100</v>
      </c>
      <c r="AX9" s="12">
        <f t="shared" si="5"/>
      </c>
      <c r="AY9" s="12">
        <f t="shared" si="5"/>
        <v>100</v>
      </c>
      <c r="AZ9" s="12">
        <f t="shared" si="5"/>
      </c>
      <c r="BA9" s="12">
        <f t="shared" si="5"/>
      </c>
      <c r="BB9" s="12">
        <f t="shared" si="5"/>
      </c>
      <c r="BC9" s="12">
        <f t="shared" si="5"/>
      </c>
      <c r="BD9" s="12">
        <f t="shared" si="5"/>
      </c>
      <c r="BE9" s="12">
        <f t="shared" si="5"/>
      </c>
      <c r="BF9" s="12">
        <f t="shared" si="5"/>
        <v>100</v>
      </c>
      <c r="BG9" s="30">
        <f>SUM(C9:BF9)</f>
        <v>3600</v>
      </c>
      <c r="BH9" s="12">
        <f>IF(BG9&lt;&gt;0,punctaj1($BH$4,$BH$3,BG9),"")</f>
        <v>100</v>
      </c>
    </row>
    <row r="10" spans="1:60" ht="15" customHeight="1">
      <c r="A10" s="58" t="s">
        <v>19</v>
      </c>
      <c r="B10" s="11" t="s">
        <v>7</v>
      </c>
      <c r="C10" s="45">
        <v>5</v>
      </c>
      <c r="D10" s="11">
        <v>5</v>
      </c>
      <c r="E10" s="11">
        <v>5</v>
      </c>
      <c r="F10" s="11">
        <v>5</v>
      </c>
      <c r="G10" s="11">
        <v>5</v>
      </c>
      <c r="H10" s="11">
        <v>5</v>
      </c>
      <c r="I10" s="11">
        <v>5</v>
      </c>
      <c r="J10" s="11">
        <v>5</v>
      </c>
      <c r="K10" s="11">
        <v>5</v>
      </c>
      <c r="L10" s="29">
        <v>5</v>
      </c>
      <c r="M10" s="29">
        <v>5</v>
      </c>
      <c r="N10" s="29">
        <v>5</v>
      </c>
      <c r="O10" s="29">
        <v>5</v>
      </c>
      <c r="P10" s="29">
        <v>5</v>
      </c>
      <c r="Q10" s="29">
        <v>5</v>
      </c>
      <c r="R10" s="29">
        <v>5</v>
      </c>
      <c r="S10" s="29">
        <v>5</v>
      </c>
      <c r="T10" s="29">
        <v>5</v>
      </c>
      <c r="U10" s="29">
        <v>5</v>
      </c>
      <c r="V10" s="29">
        <v>5</v>
      </c>
      <c r="W10" s="29">
        <v>5</v>
      </c>
      <c r="X10" s="29">
        <v>5</v>
      </c>
      <c r="Y10" s="29">
        <v>5</v>
      </c>
      <c r="Z10" s="29">
        <v>5</v>
      </c>
      <c r="AA10" s="29">
        <v>5</v>
      </c>
      <c r="AB10" s="29">
        <v>5</v>
      </c>
      <c r="AC10" s="29">
        <v>5</v>
      </c>
      <c r="AD10" s="29">
        <v>5</v>
      </c>
      <c r="AE10" s="29">
        <v>5</v>
      </c>
      <c r="AF10" s="29"/>
      <c r="AG10" s="29"/>
      <c r="AH10" s="29"/>
      <c r="AI10" s="29"/>
      <c r="AJ10" s="29"/>
      <c r="AK10" s="29"/>
      <c r="AL10" s="29"/>
      <c r="AM10" s="29"/>
      <c r="AN10" s="29"/>
      <c r="AO10" s="29">
        <v>5</v>
      </c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8"/>
      <c r="BH10" s="28"/>
    </row>
    <row r="11" spans="1:60" ht="11.25">
      <c r="A11" s="58"/>
      <c r="B11" s="12" t="s">
        <v>1</v>
      </c>
      <c r="C11" s="46">
        <f>IF(C10&lt;&gt;0,punctaj1(C4,C3,C10),"")</f>
        <v>100</v>
      </c>
      <c r="D11" s="46">
        <f aca="true" t="shared" si="6" ref="D11:BF11">IF(D10&lt;&gt;0,punctaj1(D4,D3,D10),"")</f>
        <v>100</v>
      </c>
      <c r="E11" s="46">
        <f t="shared" si="6"/>
        <v>100</v>
      </c>
      <c r="F11" s="46">
        <f t="shared" si="6"/>
        <v>100</v>
      </c>
      <c r="G11" s="46">
        <f t="shared" si="6"/>
        <v>100</v>
      </c>
      <c r="H11" s="46">
        <f t="shared" si="6"/>
        <v>100</v>
      </c>
      <c r="I11" s="46">
        <f t="shared" si="6"/>
        <v>100</v>
      </c>
      <c r="J11" s="46">
        <f t="shared" si="6"/>
        <v>100</v>
      </c>
      <c r="K11" s="46">
        <f t="shared" si="6"/>
        <v>100</v>
      </c>
      <c r="L11" s="46">
        <f t="shared" si="6"/>
        <v>100</v>
      </c>
      <c r="M11" s="46">
        <f t="shared" si="6"/>
        <v>100</v>
      </c>
      <c r="N11" s="46">
        <f t="shared" si="6"/>
        <v>100</v>
      </c>
      <c r="O11" s="46">
        <f t="shared" si="6"/>
        <v>100</v>
      </c>
      <c r="P11" s="46">
        <f t="shared" si="6"/>
        <v>100</v>
      </c>
      <c r="Q11" s="46">
        <f t="shared" si="6"/>
        <v>100</v>
      </c>
      <c r="R11" s="46">
        <f t="shared" si="6"/>
        <v>100</v>
      </c>
      <c r="S11" s="46">
        <f t="shared" si="6"/>
        <v>100</v>
      </c>
      <c r="T11" s="46">
        <f t="shared" si="6"/>
        <v>100</v>
      </c>
      <c r="U11" s="46">
        <f t="shared" si="6"/>
        <v>100</v>
      </c>
      <c r="V11" s="46">
        <f t="shared" si="6"/>
        <v>100</v>
      </c>
      <c r="W11" s="46">
        <f t="shared" si="6"/>
        <v>100</v>
      </c>
      <c r="X11" s="46">
        <f t="shared" si="6"/>
        <v>100</v>
      </c>
      <c r="Y11" s="46">
        <f t="shared" si="6"/>
        <v>100</v>
      </c>
      <c r="Z11" s="46">
        <f t="shared" si="6"/>
        <v>100</v>
      </c>
      <c r="AA11" s="46">
        <f t="shared" si="6"/>
        <v>100</v>
      </c>
      <c r="AB11" s="46">
        <f t="shared" si="6"/>
        <v>100</v>
      </c>
      <c r="AC11" s="46">
        <f t="shared" si="6"/>
        <v>100</v>
      </c>
      <c r="AD11" s="46">
        <f t="shared" si="6"/>
        <v>100</v>
      </c>
      <c r="AE11" s="46">
        <f t="shared" si="6"/>
        <v>100</v>
      </c>
      <c r="AF11" s="46">
        <f t="shared" si="6"/>
      </c>
      <c r="AG11" s="46">
        <f t="shared" si="6"/>
      </c>
      <c r="AH11" s="46">
        <f t="shared" si="6"/>
      </c>
      <c r="AI11" s="46">
        <f t="shared" si="6"/>
      </c>
      <c r="AJ11" s="46">
        <f t="shared" si="6"/>
      </c>
      <c r="AK11" s="46">
        <f t="shared" si="6"/>
      </c>
      <c r="AL11" s="46">
        <f t="shared" si="6"/>
      </c>
      <c r="AM11" s="46">
        <f t="shared" si="6"/>
      </c>
      <c r="AN11" s="46">
        <f t="shared" si="6"/>
      </c>
      <c r="AO11" s="46">
        <f t="shared" si="6"/>
        <v>100</v>
      </c>
      <c r="AP11" s="46">
        <f t="shared" si="6"/>
      </c>
      <c r="AQ11" s="46">
        <f t="shared" si="6"/>
      </c>
      <c r="AR11" s="46">
        <f t="shared" si="6"/>
      </c>
      <c r="AS11" s="46">
        <f t="shared" si="6"/>
      </c>
      <c r="AT11" s="46">
        <f t="shared" si="6"/>
      </c>
      <c r="AU11" s="46">
        <f t="shared" si="6"/>
      </c>
      <c r="AV11" s="46">
        <f t="shared" si="6"/>
      </c>
      <c r="AW11" s="46">
        <f t="shared" si="6"/>
      </c>
      <c r="AX11" s="46">
        <f t="shared" si="6"/>
      </c>
      <c r="AY11" s="46">
        <f t="shared" si="6"/>
      </c>
      <c r="AZ11" s="46">
        <f t="shared" si="6"/>
      </c>
      <c r="BA11" s="46">
        <f t="shared" si="6"/>
      </c>
      <c r="BB11" s="46">
        <f t="shared" si="6"/>
      </c>
      <c r="BC11" s="46">
        <f t="shared" si="6"/>
      </c>
      <c r="BD11" s="46">
        <f t="shared" si="6"/>
      </c>
      <c r="BE11" s="46">
        <f t="shared" si="6"/>
      </c>
      <c r="BF11" s="46">
        <f t="shared" si="6"/>
      </c>
      <c r="BG11" s="30">
        <f>SUM(C11:BF11)</f>
        <v>3000</v>
      </c>
      <c r="BH11" s="12">
        <f>IF(BG11&lt;&gt;0,punctaj1($BH$4,$BH$3,BG11),"")</f>
        <v>83.33</v>
      </c>
    </row>
  </sheetData>
  <sheetProtection/>
  <mergeCells count="2">
    <mergeCell ref="A8:A9"/>
    <mergeCell ref="A10:A11"/>
  </mergeCells>
  <printOptions/>
  <pageMargins left="0.25" right="0.25" top="0.35" bottom="0.42" header="0.17" footer="0.2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2:H43"/>
  <sheetViews>
    <sheetView showGridLines="0" tabSelected="1" zoomScalePageLayoutView="0" workbookViewId="0" topLeftCell="A1">
      <selection activeCell="D20" sqref="D20"/>
    </sheetView>
  </sheetViews>
  <sheetFormatPr defaultColWidth="9.140625" defaultRowHeight="12.75"/>
  <cols>
    <col min="1" max="1" width="32.57421875" style="1" customWidth="1"/>
    <col min="2" max="2" width="10.28125" style="6" customWidth="1"/>
    <col min="3" max="3" width="10.57421875" style="6" customWidth="1"/>
    <col min="4" max="4" width="12.28125" style="6" customWidth="1"/>
    <col min="5" max="16384" width="9.140625" style="1" customWidth="1"/>
  </cols>
  <sheetData>
    <row r="2" ht="12.75">
      <c r="A2" s="54" t="s">
        <v>87</v>
      </c>
    </row>
    <row r="5" spans="1:4" ht="12.75">
      <c r="A5" s="59" t="s">
        <v>89</v>
      </c>
      <c r="B5" s="60"/>
      <c r="C5" s="60"/>
      <c r="D5" s="60"/>
    </row>
    <row r="6" spans="1:4" ht="12.75">
      <c r="A6" s="59"/>
      <c r="B6" s="60"/>
      <c r="C6" s="60"/>
      <c r="D6" s="60"/>
    </row>
    <row r="7" spans="1:4" ht="45.75" customHeight="1">
      <c r="A7" s="61"/>
      <c r="B7" s="61"/>
      <c r="C7" s="61"/>
      <c r="D7" s="61"/>
    </row>
    <row r="8" spans="1:4" ht="40.5" customHeight="1">
      <c r="A8" s="56"/>
      <c r="B8" s="56"/>
      <c r="C8" s="56"/>
      <c r="D8" s="56"/>
    </row>
    <row r="9" spans="1:4" s="15" customFormat="1" ht="27" customHeight="1">
      <c r="A9" s="62" t="s">
        <v>0</v>
      </c>
      <c r="B9" s="32" t="s">
        <v>76</v>
      </c>
      <c r="C9" s="63" t="s">
        <v>15</v>
      </c>
      <c r="D9" s="63"/>
    </row>
    <row r="10" spans="1:4" s="26" customFormat="1" ht="21" customHeight="1">
      <c r="A10" s="62"/>
      <c r="B10" s="33"/>
      <c r="C10" s="31"/>
      <c r="D10" s="34">
        <v>1</v>
      </c>
    </row>
    <row r="11" spans="1:4" s="15" customFormat="1" ht="12.75">
      <c r="A11" s="62"/>
      <c r="B11" s="17"/>
      <c r="C11" s="16" t="s">
        <v>3</v>
      </c>
      <c r="D11" s="16" t="s">
        <v>5</v>
      </c>
    </row>
    <row r="12" spans="1:4" s="25" customFormat="1" ht="15" customHeight="1">
      <c r="A12" s="35"/>
      <c r="B12" s="36">
        <v>405418.5</v>
      </c>
      <c r="C12" s="37"/>
      <c r="D12" s="37">
        <v>405418.5</v>
      </c>
    </row>
    <row r="13" spans="1:4" ht="12.75">
      <c r="A13" s="2" t="s">
        <v>79</v>
      </c>
      <c r="B13" s="53">
        <f>D13</f>
        <v>158334.230355</v>
      </c>
      <c r="C13" s="38">
        <v>889.15</v>
      </c>
      <c r="D13" s="18">
        <f>C13*$D$21</f>
        <v>158334.230355</v>
      </c>
    </row>
    <row r="14" spans="1:4" ht="12.75">
      <c r="A14" s="2" t="s">
        <v>78</v>
      </c>
      <c r="B14" s="53">
        <f aca="true" t="shared" si="0" ref="B14:B19">D14</f>
        <v>83160.4179</v>
      </c>
      <c r="C14" s="38">
        <v>467</v>
      </c>
      <c r="D14" s="18">
        <f aca="true" t="shared" si="1" ref="D14:D19">C14*$D$21</f>
        <v>83160.4179</v>
      </c>
    </row>
    <row r="15" spans="1:4" ht="12.75">
      <c r="A15" s="2" t="str">
        <f>categorie!A10</f>
        <v>Almina Trading SRL Targoviste</v>
      </c>
      <c r="B15" s="53">
        <f t="shared" si="0"/>
        <v>65919.322266</v>
      </c>
      <c r="C15" s="38">
        <v>370.18</v>
      </c>
      <c r="D15" s="18">
        <f t="shared" si="1"/>
        <v>65919.322266</v>
      </c>
    </row>
    <row r="16" spans="1:4" ht="12.75">
      <c r="A16" s="4" t="str">
        <f>categorie!A8</f>
        <v>Prolife SRL Targoviste</v>
      </c>
      <c r="B16" s="53">
        <f t="shared" si="0"/>
        <v>68054.425929</v>
      </c>
      <c r="C16" s="51">
        <v>382.17</v>
      </c>
      <c r="D16" s="18">
        <f t="shared" si="1"/>
        <v>68054.425929</v>
      </c>
    </row>
    <row r="17" spans="1:4" ht="12.75">
      <c r="A17" s="2" t="s">
        <v>81</v>
      </c>
      <c r="B17" s="53">
        <f t="shared" si="0"/>
        <v>14457.803703</v>
      </c>
      <c r="C17" s="38">
        <v>81.19</v>
      </c>
      <c r="D17" s="18">
        <f t="shared" si="1"/>
        <v>14457.803703</v>
      </c>
    </row>
    <row r="18" spans="1:4" ht="12.75">
      <c r="A18" s="2" t="s">
        <v>80</v>
      </c>
      <c r="B18" s="53">
        <f t="shared" si="0"/>
        <v>0</v>
      </c>
      <c r="C18" s="38">
        <v>0</v>
      </c>
      <c r="D18" s="18">
        <f t="shared" si="1"/>
        <v>0</v>
      </c>
    </row>
    <row r="19" spans="1:4" ht="12.75">
      <c r="A19" s="2" t="s">
        <v>82</v>
      </c>
      <c r="B19" s="53">
        <f t="shared" si="0"/>
        <v>15492.3</v>
      </c>
      <c r="C19" s="38">
        <v>87</v>
      </c>
      <c r="D19" s="18">
        <v>15492.3</v>
      </c>
    </row>
    <row r="20" spans="1:4" ht="12.75">
      <c r="A20" s="14" t="s">
        <v>20</v>
      </c>
      <c r="B20" s="7">
        <f>SUM(B13:B19)</f>
        <v>405418.500153</v>
      </c>
      <c r="C20" s="7">
        <f>SUM(C13:C19)</f>
        <v>2276.69</v>
      </c>
      <c r="D20" s="7">
        <f>SUM(D13:D19)</f>
        <v>405418.500153</v>
      </c>
    </row>
    <row r="21" spans="1:4" ht="12.75">
      <c r="A21" s="2" t="s">
        <v>4</v>
      </c>
      <c r="B21" s="5"/>
      <c r="C21" s="8"/>
      <c r="D21" s="8">
        <f>ROUND(D12/C20,4)</f>
        <v>178.0737</v>
      </c>
    </row>
    <row r="22" spans="1:8" ht="12.75">
      <c r="A22" s="55"/>
      <c r="B22" s="55"/>
      <c r="C22" s="55"/>
      <c r="D22" s="55"/>
      <c r="E22" s="55"/>
      <c r="F22" s="55"/>
      <c r="G22" s="55"/>
      <c r="H22" s="55"/>
    </row>
    <row r="23" spans="1:4" ht="12.75">
      <c r="A23" s="1" t="s">
        <v>6</v>
      </c>
      <c r="B23" s="1"/>
      <c r="C23" s="1"/>
      <c r="D23" s="1"/>
    </row>
    <row r="24" spans="1:4" ht="12.75">
      <c r="A24" s="1" t="s">
        <v>83</v>
      </c>
      <c r="B24" s="1"/>
      <c r="C24" s="1"/>
      <c r="D24" s="1"/>
    </row>
    <row r="25" spans="2:4" ht="12.75">
      <c r="B25" s="1"/>
      <c r="C25" s="1"/>
      <c r="D25" s="1"/>
    </row>
    <row r="26" spans="1:4" ht="12.75">
      <c r="A26" s="3"/>
      <c r="B26" s="3"/>
      <c r="C26" s="3"/>
      <c r="D26" s="3"/>
    </row>
    <row r="27" spans="1:4" ht="12.75">
      <c r="A27" s="1" t="s">
        <v>11</v>
      </c>
      <c r="B27" s="1"/>
      <c r="C27" s="1" t="s">
        <v>16</v>
      </c>
      <c r="D27" s="3"/>
    </row>
    <row r="28" spans="1:4" ht="12.75">
      <c r="A28" s="1" t="s">
        <v>88</v>
      </c>
      <c r="B28" s="1"/>
      <c r="C28" s="1" t="s">
        <v>77</v>
      </c>
      <c r="D28" s="3"/>
    </row>
    <row r="29" spans="1:4" ht="12.75">
      <c r="A29" s="3"/>
      <c r="B29" s="3"/>
      <c r="C29" s="3"/>
      <c r="D29" s="3"/>
    </row>
    <row r="30" spans="2:4" ht="12.75">
      <c r="B30" s="3"/>
      <c r="C30" s="3"/>
      <c r="D30" s="3"/>
    </row>
    <row r="31" spans="1:4" ht="12.75">
      <c r="A31" s="3" t="s">
        <v>85</v>
      </c>
      <c r="B31" s="3"/>
      <c r="C31" s="3" t="s">
        <v>17</v>
      </c>
      <c r="D31" s="3"/>
    </row>
    <row r="32" spans="1:5" ht="12.75">
      <c r="A32" s="3" t="s">
        <v>86</v>
      </c>
      <c r="B32" s="3"/>
      <c r="C32" s="3" t="s">
        <v>84</v>
      </c>
      <c r="D32" s="3"/>
      <c r="E32" s="52">
        <v>43462</v>
      </c>
    </row>
    <row r="33" spans="1:4" ht="12.75">
      <c r="A33" s="3"/>
      <c r="B33" s="3"/>
      <c r="C33" s="3"/>
      <c r="D33" s="3"/>
    </row>
    <row r="34" spans="1:4" ht="12.75">
      <c r="A34" s="3"/>
      <c r="B34" s="3"/>
      <c r="C34" s="3"/>
      <c r="D34" s="3"/>
    </row>
    <row r="35" spans="1:4" ht="12.75">
      <c r="A35" s="52"/>
      <c r="B35" s="3"/>
      <c r="C35" s="3"/>
      <c r="D35" s="3"/>
    </row>
    <row r="36" spans="1:4" ht="12.75">
      <c r="A36" s="3"/>
      <c r="B36" s="3"/>
      <c r="C36" s="3"/>
      <c r="D36" s="3"/>
    </row>
    <row r="37" spans="1:4" ht="12.75">
      <c r="A37" s="3"/>
      <c r="B37" s="3"/>
      <c r="C37" s="3"/>
      <c r="D37" s="3"/>
    </row>
    <row r="38" spans="1:4" ht="12.75">
      <c r="A38" s="3"/>
      <c r="B38" s="3"/>
      <c r="C38" s="3"/>
      <c r="D38" s="3"/>
    </row>
    <row r="39" spans="1:4" ht="12.75">
      <c r="A39" s="3"/>
      <c r="B39" s="3"/>
      <c r="C39" s="3"/>
      <c r="D39" s="3"/>
    </row>
    <row r="40" spans="1:4" ht="12.75">
      <c r="A40" s="3"/>
      <c r="B40" s="3"/>
      <c r="C40" s="3"/>
      <c r="D40" s="3"/>
    </row>
    <row r="41" spans="1:4" ht="12.75">
      <c r="A41" s="3"/>
      <c r="B41" s="3"/>
      <c r="C41" s="3"/>
      <c r="D41" s="3"/>
    </row>
    <row r="42" spans="1:4" ht="12.75">
      <c r="A42" s="3"/>
      <c r="B42" s="3"/>
      <c r="C42" s="3"/>
      <c r="D42" s="3"/>
    </row>
    <row r="43" spans="1:4" ht="12.75">
      <c r="A43" s="3"/>
      <c r="B43" s="3"/>
      <c r="C43" s="3"/>
      <c r="D43" s="3"/>
    </row>
  </sheetData>
  <sheetProtection/>
  <mergeCells count="3">
    <mergeCell ref="A5:D7"/>
    <mergeCell ref="A9:A11"/>
    <mergeCell ref="C9:D9"/>
  </mergeCells>
  <printOptions/>
  <pageMargins left="0.81" right="0" top="0.2" bottom="0.19" header="0.19" footer="0.1968503937007874"/>
  <pageSetup horizontalDpi="600" verticalDpi="600" orientation="portrait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2019-01-03T11:00:20Z</cp:lastPrinted>
  <dcterms:created xsi:type="dcterms:W3CDTF">2003-01-21T08:22:40Z</dcterms:created>
  <dcterms:modified xsi:type="dcterms:W3CDTF">2019-01-03T11:00:46Z</dcterms:modified>
  <cp:category/>
  <cp:version/>
  <cp:contentType/>
  <cp:contentStatus/>
</cp:coreProperties>
</file>